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a PB přelivu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Oprava PB přelivu'!$C$83:$K$118</definedName>
    <definedName name="_xlnm.Print_Area" localSheetId="1">'01 - Oprava PB přelivu'!$C$4:$J$39,'01 - Oprava PB přelivu'!$C$71:$K$118</definedName>
    <definedName name="_xlnm.Print_Titles" localSheetId="1">'01 - Oprava PB přelivu'!$83:$83</definedName>
  </definedNames>
  <calcPr/>
</workbook>
</file>

<file path=xl/calcChain.xml><?xml version="1.0" encoding="utf-8"?>
<calcChain xmlns="http://schemas.openxmlformats.org/spreadsheetml/2006/main">
  <c i="2" l="1" r="J111"/>
  <c r="J37"/>
  <c r="J36"/>
  <c i="1" r="AY55"/>
  <c i="2" r="J35"/>
  <c i="1" r="AX55"/>
  <c i="2"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J63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1" r="L50"/>
  <c r="AM50"/>
  <c r="AM49"/>
  <c r="L49"/>
  <c r="AM47"/>
  <c r="L47"/>
  <c r="L45"/>
  <c r="L44"/>
  <c i="2" r="BK99"/>
  <c r="J91"/>
  <c r="J114"/>
  <c r="BK93"/>
  <c i="1" r="AS54"/>
  <c i="2" r="BK117"/>
  <c r="BK114"/>
  <c r="BK108"/>
  <c r="BK105"/>
  <c r="J97"/>
  <c r="J86"/>
  <c r="J102"/>
  <c r="BK97"/>
  <c r="BK118"/>
  <c r="BK102"/>
  <c r="BK91"/>
  <c r="J117"/>
  <c r="BK115"/>
  <c r="J113"/>
  <c r="J108"/>
  <c r="J105"/>
  <c r="J115"/>
  <c r="J99"/>
  <c r="BK86"/>
  <c r="J116"/>
  <c r="BK95"/>
  <c r="J89"/>
  <c r="J118"/>
  <c r="BK116"/>
  <c r="BK113"/>
  <c r="J95"/>
  <c r="J93"/>
  <c r="BK89"/>
  <c l="1" r="R85"/>
  <c r="BK85"/>
  <c r="P101"/>
  <c r="P100"/>
  <c r="P85"/>
  <c r="P84"/>
  <c i="1" r="AU55"/>
  <c i="2" r="BK101"/>
  <c r="BK100"/>
  <c r="J100"/>
  <c r="J61"/>
  <c r="R101"/>
  <c r="R100"/>
  <c r="R112"/>
  <c r="T85"/>
  <c r="T101"/>
  <c r="T100"/>
  <c r="BK112"/>
  <c r="J112"/>
  <c r="J64"/>
  <c r="P112"/>
  <c r="T112"/>
  <c r="BE93"/>
  <c r="BE105"/>
  <c r="E48"/>
  <c r="F81"/>
  <c r="BE86"/>
  <c r="BE91"/>
  <c r="BE95"/>
  <c r="BE97"/>
  <c r="BE108"/>
  <c r="BE113"/>
  <c r="BE116"/>
  <c r="BE117"/>
  <c r="J52"/>
  <c r="BE99"/>
  <c r="BE115"/>
  <c r="BE89"/>
  <c r="BE102"/>
  <c r="BE114"/>
  <c r="BE118"/>
  <c i="1" r="AU54"/>
  <c i="2" r="F36"/>
  <c i="1" r="BC55"/>
  <c r="BC54"/>
  <c r="AY54"/>
  <c i="2" r="F34"/>
  <c i="1" r="BA55"/>
  <c r="BA54"/>
  <c r="W30"/>
  <c i="2" r="F35"/>
  <c i="1" r="BB55"/>
  <c r="BB54"/>
  <c r="W31"/>
  <c i="2" r="J34"/>
  <c i="1" r="AW55"/>
  <c i="2" r="F37"/>
  <c i="1" r="BD55"/>
  <c r="BD54"/>
  <c r="W33"/>
  <c i="2" l="1" r="T84"/>
  <c r="BK84"/>
  <c r="J84"/>
  <c r="R84"/>
  <c r="J101"/>
  <c r="J62"/>
  <c r="J85"/>
  <c r="J60"/>
  <c r="J30"/>
  <c i="1" r="AG55"/>
  <c r="AG54"/>
  <c r="AK26"/>
  <c r="AW54"/>
  <c r="AK30"/>
  <c r="W32"/>
  <c i="2" r="F33"/>
  <c i="1" r="AZ55"/>
  <c r="AZ54"/>
  <c r="W29"/>
  <c r="AX54"/>
  <c i="2" r="J33"/>
  <c i="1" r="AV55"/>
  <c r="AT55"/>
  <c r="AN55"/>
  <c i="2" l="1" r="J59"/>
  <c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<sst xmlns="http://schemas.openxmlformats.org/spreadsheetml/2006/main">
  <si>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</si>
  <si>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</si>
  <si>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</si>
  <si>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</si>
  <si>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</si>
  <si>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{1f50d8b4-061e-46da-8de9-cb54fea1ccd2}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</si>
  <si>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</si>
  <si>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</si>
  <si>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</si>
  <si>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</si>
  <si>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</si>
  <si>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</si>
  <si>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</si>
  <si>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</si>
  <si>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25-5-19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</si>
  <si>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</si>
  <si>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</si>
  <si>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Dyje, Bulhary, ř.km 36,150 – 36,330, oprava PB přelivu</t>
  </si>
  <si>
    <t>KSO:</t>
  </si>
  <si>
    <t/>
  </si>
  <si>
    <t>CC-CZ:</t>
  </si>
  <si>
    <t>Místo:</t>
  </si>
  <si>
    <t xml:space="preserve"> </t>
  </si>
  <si>
    <t>Datum:</t>
  </si>
  <si>
    <t>19. 5. 2025</t>
  </si>
  <si>
    <t>Zadavatel:</t>
  </si>
  <si>
    <t>IČ:</t>
  </si>
  <si>
    <t>70889013</t>
  </si>
  <si>
    <t xml:space="preserve">Povodí Moravy, s.p., Brno,  Dřevařská 11</t>
  </si>
  <si>
    <t>DIČ:</t>
  </si>
  <si>
    <t>Účastník:</t>
  </si>
  <si>
    <t>Vyplň údaj</t>
  </si>
  <si>
    <t>Projektant:</t>
  </si>
  <si>
    <t>Povodí Moravy, s.p., ZSM UH, Moravní náměstí 766</t>
  </si>
  <si>
    <t>True</t>
  </si>
  <si>
    <t>Zpracovatel:</t>
  </si>
  <si>
    <t>Ing.Otépka Miroslav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</si>
  <si>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</si>
  <si>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</si>
  <si>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</si>
  <si>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</si>
  <si>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</si>
  <si>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</si>
  <si>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</si>
  <si>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</si>
  <si>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</si>
  <si>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</si>
  <si>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</si>
  <si>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</si>
  <si>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</si>
  <si>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</si>
  <si>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</si>
  <si>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</si>
  <si>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</si>
  <si>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</si>
  <si>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</si>
  <si>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</si>
  <si>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</si>
  <si>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</si>
  <si>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</si>
  <si>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</si>
  <si>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</si>
  <si>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</si>
  <si>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</si>
  <si>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</si>
  <si>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</si>
  <si>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</si>
  <si>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</si>
  <si>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</si>
  <si>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</si>
  <si>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</si>
  <si>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</si>
  <si>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</si>
  <si>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</si>
  <si>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</si>
  <si>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</si>
  <si>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</si>
  <si>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</si>
  <si>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</si>
  <si>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PB přelivu</t>
  </si>
  <si>
    <t>STA</t>
  </si>
  <si>
    <t>1</t>
  </si>
  <si>
    <t>{f0fe11fe-a4ce-4aa8-9334-0e7848aca477}</t>
  </si>
  <si>
    <t>2</t>
  </si>
  <si>
    <t>KRYCÍ LIST SOUPISU PRACÍ</t>
  </si>
  <si>
    <t>Objekt:</t>
  </si>
  <si>
    <t>01 - Oprava PB přelivu</t>
  </si>
  <si>
    <t>Ing. Otépka Miroslav</t>
  </si>
  <si>
    <t>REKAPITULACE ČLENĚNÍ SOUPISU PRACÍ</t>
  </si>
  <si>
    <t>Kód dílu - Popis</t>
  </si>
  <si>
    <t>Cena celkem [CZK]</t>
  </si>
  <si>
    <t>-1</t>
  </si>
  <si>
    <t>9 - Ostatní konstrukce a práce, bourání</t>
  </si>
  <si>
    <t>HSV - Práce a dodávky HSV</t>
  </si>
  <si>
    <t xml:space="preserve">    1 - Zemní práce</t>
  </si>
  <si>
    <t>PSV - Práce a dodávky PSV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</si>
  <si>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</si>
  <si>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</si>
  <si>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</si>
  <si>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</si>
  <si>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</si>
  <si>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</si>
  <si>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</si>
  <si>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</si>
  <si>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</si>
  <si>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</si>
  <si>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</si>
  <si>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</si>
  <si>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</si>
  <si>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</si>
  <si>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9</t>
  </si>
  <si>
    <t>Ostatní konstrukce a práce, bourání</t>
  </si>
  <si>
    <t>ROZPOCET</t>
  </si>
  <si>
    <t>K</t>
  </si>
  <si>
    <t>949101112</t>
  </si>
  <si>
    <t>Lešení pomocné pracovní pro objekty pozemních staveb pro zatížení do 150 kg/m2, o výšce lešeňové podlahy přes 1,9 do 3,5 m</t>
  </si>
  <si>
    <t>m2</t>
  </si>
  <si>
    <t>CS ÚRS 2025 01</t>
  </si>
  <si>
    <t>4</t>
  </si>
  <si>
    <t>1907335867</t>
  </si>
  <si>
    <t>Online PSC</t>
  </si>
  <si>
    <t>https://podminky.urs.cz/item/CS_URS_2025_01/949101112</t>
  </si>
  <si>
    <t>VV</t>
  </si>
  <si>
    <t>2*0,8*185</t>
  </si>
  <si>
    <t>R 01</t>
  </si>
  <si>
    <t xml:space="preserve">Příprava podkladu – mechanické odstranění narušených, nesoudržných a dutých míst, otryskání tlakovou vodou, doporučený tlak min. 800-1200 bar, na přelivné ploše a spodní ploše lávky,očištění obnažených častí výztuží, odstranění starých narušených těsnících pásů na dilatačních spárách, očištění spár_x000d_
</t>
  </si>
  <si>
    <t>1670297938</t>
  </si>
  <si>
    <t>2,8*180 + 2*0,7*185</t>
  </si>
  <si>
    <t>3</t>
  </si>
  <si>
    <t>R 02</t>
  </si>
  <si>
    <t xml:space="preserve">Ochrana výztuže - na očištěnou výztuž bude aplikován jednosložkový ochranný nátěr na cementové bázi, např. SikaEmaco P 5000 AP. Nátěr bude nanášen ručně ve dvou vrstvách v celkové tl. 2 mm._x000d_
Požadavky na ochranný nátěr na výztuž:_x000d_
- Jednosložková polymery modifikovaná cementová malta na bázi nanotechnologie._x000d_
- Certifikovaný podle ČSN EN 1504-7._x000d_
- Obsahuje aktivní inhibitor koroze (tzv. aktivní primer)._x000d_
- Světle šedý odstín pro snadnou vizuální kontrolu._x000d_
- Odolný vůči vysokému pH._x000d_
- Pevnost vytržení natřené oceli ≥ 80 % ve srovnání s nenatřenou ocelí._x000d_
</t>
  </si>
  <si>
    <t>m</t>
  </si>
  <si>
    <t>-1272388651</t>
  </si>
  <si>
    <t>0,5*763</t>
  </si>
  <si>
    <t>R 03</t>
  </si>
  <si>
    <t xml:space="preserve">Reprofilace – vyspravení povrchu v narušených místech, překrytí obnažené natřené výztuže – např. materiál SikaEmaco S 5800 DUO_x000d_
Požadavky na vyrovnávací maltu na stěny, stropy a podlahy třídy R3 (na betony i nižších pevností)_x000d_
- Certifikovaná podle ČSN EN 1504-3, třída R3._x000d_
- Jednosložková tixotropní cementová malta na bázi nanotechnologie._x000d_
- Ruční nebo strojní aplikace bez adhezního můstku._x000d_
- Možnost aplikace v tl. vrstvy 1-50 mm v jednom pracovním kroku bez nutnosti jemné vyrovnávací malty._x000d_
- Pevnost v tlaku ≥ 40 N/mm2 po 28 dnech._x000d_
- Pevnost v tahu za ohybu ≥ 6 N/mm2 po 28 dnech._x000d_
- Přídržnost k betonu ≥ 1,5 N/mm2._x000d_
- Statický modul pružnosti E = 23 GPa._x000d_
- Vodotěsnost v tl. 15 mm ≥ 1,5 bar._x000d_
</t>
  </si>
  <si>
    <t>491241225</t>
  </si>
  <si>
    <t>0,20*763</t>
  </si>
  <si>
    <t>5</t>
  </si>
  <si>
    <t>R 04</t>
  </si>
  <si>
    <t xml:space="preserve">Hydroizolační povrchová úprava návodního líce včetně koruny/zhlaví jezu:_x000d_
např. MasterSeal 6100 FX – pružná cementoakrylátová membrána_x000d_
- Jednosložkový materiál, míchá se jen s vodou._x000d_
- Vylehčená receptura: objemová hmotnost 1,2 kg/l._x000d_
- Schopnost překlenovat trhliny: A4 (+23 °C), A3 (-10 °C) B3.1 (-10 °C), B3.1 (+23 °C)._x000d_
- Průtažnost ≥ 29 %._x000d_
- Vysoký odpor vůči pronikání CO2, SD ≥ 100 m._x000d_
- Vysoká propustnost pro vodní páru, SD ≤ 1,3 m._x000d_
- Rychlost průniku vody v kapalné fázi ≤ 0,02 kg/m2 h0,5._x000d_
- Přídržnost k betonu ≥ 2 N/mm2._x000d_
- Odolnost CHRL min. 75 cyklů, přídržnost po cyklování ≥ 2 N/mm2._x000d_
- Odolnost v oděru ≤ 1150 mg._x000d_
- Odolnost proti úderu ≥ 5 Nm._x000d_
- Stejnoměrný bílý nebo šedý odstíny (přibližně RAL 7044)._x000d_
- UV odolnost, barevná stálost._x000d_
- Tolerantní vůči vlhkému podkladu._x000d_
- Jednoduchá aplikace bez penetračního nátěru._x000d_
- Plné vytvrzení po 3 dnech._x000d_
- Teplotní odolnost -20 až +60 °C._x000d_
- 2 mm vrstva nahrazuje krycí vrstvu betonu tl. 400 mm, spotřeba ca. 1,8 kg/m2_x000d_
Aplikace membrány MasterSeal 6100 FX se provádí ručně štětkou, hladítkem, válečkem, nebo strojním nástřikem ve dvou vrstvách o celkové tloušťce 2 mm. </t>
  </si>
  <si>
    <t>1171579318</t>
  </si>
  <si>
    <t>2,8*180</t>
  </si>
  <si>
    <t>6</t>
  </si>
  <si>
    <t>R 05</t>
  </si>
  <si>
    <t xml:space="preserve">Těsnění dilatačních spár – např. PCI Pecitape 3000 - speciální termoplastický elastomerní pás_x000d_
Pro překlenutí problematických konstrukčních detailů, např. dynamických trhlin v betonu, pracovních a dilatačních spár. Do bazénů, jímek, nádrží, sklepů, na balkóny, terasy, střechy apod. Do ČOV a kanalizačních stok. _x000d_
Vysoká průtažnost, odolný vůči řadě chemikálií i tlakové vodě. Jednoduchá aplikace, napojování spojů horkovzdušnou pistolí. _x000d_
- pás šířka 200 mm, tloušťka 1 nebo 2 mm, 20 m/role_x000d_
- lepidlo Sikadur Combiflex CF Adhesiv normal, spotřeba ca. 0,7 kg/m_x000d_
</t>
  </si>
  <si>
    <t>-403710510</t>
  </si>
  <si>
    <t>4,3*20</t>
  </si>
  <si>
    <t>7</t>
  </si>
  <si>
    <t>R 901</t>
  </si>
  <si>
    <t>Odvoz a uložení (včetně poplatku) sutě a ostatních odpadů na zařízeních k tomu určených (nejbližší řízené skládky apod.) v souladu s platnými právními předpisy na úseku odpadového hospodářství (zákon č. 185/2001 Sb., o odpadech)</t>
  </si>
  <si>
    <t>t</t>
  </si>
  <si>
    <t>-532718777</t>
  </si>
  <si>
    <t>HSV</t>
  </si>
  <si>
    <t>Práce a dodávky HSV</t>
  </si>
  <si>
    <t>Zemní práce</t>
  </si>
  <si>
    <t>8</t>
  </si>
  <si>
    <t>122351103</t>
  </si>
  <si>
    <t>Odkopávky a prokopávky nezapažené strojně v hornině třídy těžitelnosti II skupiny 4 přes 50 do 100 m3</t>
  </si>
  <si>
    <t>m3</t>
  </si>
  <si>
    <t>1903821636</t>
  </si>
  <si>
    <t>https://podminky.urs.cz/item/CS_URS_2025_01/122351103</t>
  </si>
  <si>
    <t>0,5*0,6*180</t>
  </si>
  <si>
    <t>167151122</t>
  </si>
  <si>
    <t>Nakládání, skládání a překládání neulehlého výkopku nebo sypaniny strojně skládání nebo překládání, z hornin třídy těžitelnosti II, skupiny 4 a 5</t>
  </si>
  <si>
    <t>1493644706</t>
  </si>
  <si>
    <t>https://podminky.urs.cz/item/CS_URS_2025_01/167151122</t>
  </si>
  <si>
    <t>10</t>
  </si>
  <si>
    <t>174151101</t>
  </si>
  <si>
    <t>Zásyp sypaninou z jakékoliv horniny strojně s uložením výkopku ve vrstvách se zhutněním jam, šachet, rýh nebo kolem objektů v těchto vykopávkách</t>
  </si>
  <si>
    <t>-397092003</t>
  </si>
  <si>
    <t>https://podminky.urs.cz/item/CS_URS_2025_01/174151101</t>
  </si>
  <si>
    <t>PSV</t>
  </si>
  <si>
    <t>Práce a dodávky PSV</t>
  </si>
  <si>
    <t>VRN</t>
  </si>
  <si>
    <t>Vedlejší rozpočtové náklady</t>
  </si>
  <si>
    <t>11</t>
  </si>
  <si>
    <t>R V01</t>
  </si>
  <si>
    <t>Zařízení staveniště - všechny náklady spojené s vybudováním, provozem a odstraněním zařízení staveniště</t>
  </si>
  <si>
    <t>obj.</t>
  </si>
  <si>
    <t>1024</t>
  </si>
  <si>
    <t>-846876782</t>
  </si>
  <si>
    <t>R V03</t>
  </si>
  <si>
    <t>Vytyčení a zajištění ochrany inženýrských sítí dle pokynů správců sítí, případné použití sil. panelů v místech křížení apod., v příp. nutnosti zajištění vypnutí el. vedení VN</t>
  </si>
  <si>
    <t>1909206312</t>
  </si>
  <si>
    <t>13</t>
  </si>
  <si>
    <t>R V04</t>
  </si>
  <si>
    <t>Zajištění plnění povinností BOZP dle platných zákonů, vyhlášek a nařízení ( z. č. 309/2006 Sb., NV 591/2006 Sb., z. č. 251/2005 Sb., z. č. 88/2016 Sb. apod.)</t>
  </si>
  <si>
    <t>1065015810</t>
  </si>
  <si>
    <t>14</t>
  </si>
  <si>
    <t>R V05</t>
  </si>
  <si>
    <t>Uvedení stavbou dotčených pozemků a komunikací do původního stavu a jejich protokolární předání zpět vlastníkům</t>
  </si>
  <si>
    <t>-799404741</t>
  </si>
  <si>
    <t>15</t>
  </si>
  <si>
    <t>R V08</t>
  </si>
  <si>
    <t>Zpracování povodňového a havarijního plánu včetně jeho odsouhlasení a zajištění povinností z nich vyplývajících</t>
  </si>
  <si>
    <t>735298654</t>
  </si>
  <si>
    <t>16</t>
  </si>
  <si>
    <t>R V13</t>
  </si>
  <si>
    <t>Dokumentace skutečného provedení stavby</t>
  </si>
  <si>
    <t>-1956723991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</si>
</sst>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49101112" TargetMode="External" /><Relationship Id="rId2" Type="http://schemas.openxmlformats.org/officeDocument/2006/relationships/hyperlink" Target="https://podminky.urs.cz/item/CS_URS_2025_01/122351103" TargetMode="External" /><Relationship Id="rId3" Type="http://schemas.openxmlformats.org/officeDocument/2006/relationships/hyperlink" Target="https://podminky.urs.cz/item/CS_URS_2025_01/167151122" TargetMode="External" /><Relationship Id="rId4" Type="http://schemas.openxmlformats.org/officeDocument/2006/relationships/hyperlink" Target="https://podminky.urs.cz/item/CS_URS_2025_01/174151101" TargetMode="External" /><Relationship Id="rId5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27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25-5-19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Dyje, Bulhary, ř.km 36,150 – 36,330, oprava PB přelivu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19. 5. 2025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Povodí Moravy, s.p., Brno,  Dřevařská 11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>Povodí Moravy, s.p., ZSM UH, Moravní náměstí 766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>Ing.Otépka Miroslav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Oprava PB přelivu'!J30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'01 - Oprava PB přelivu'!P84</f>
        <v>0</v>
      </c>
      <c r="AV55" s="118">
        <f>'01 - Oprava PB přelivu'!J33</f>
        <v>0</v>
      </c>
      <c r="AW55" s="118">
        <f>'01 - Oprava PB přelivu'!J34</f>
        <v>0</v>
      </c>
      <c r="AX55" s="118">
        <f>'01 - Oprava PB přelivu'!J35</f>
        <v>0</v>
      </c>
      <c r="AY55" s="118">
        <f>'01 - Oprava PB přelivu'!J36</f>
        <v>0</v>
      </c>
      <c r="AZ55" s="118">
        <f>'01 - Oprava PB přelivu'!F33</f>
        <v>0</v>
      </c>
      <c r="BA55" s="118">
        <f>'01 - Oprava PB přelivu'!F34</f>
        <v>0</v>
      </c>
      <c r="BB55" s="118">
        <f>'01 - Oprava PB přelivu'!F35</f>
        <v>0</v>
      </c>
      <c r="BC55" s="118">
        <f>'01 - Oprava PB přelivu'!F36</f>
        <v>0</v>
      </c>
      <c r="BD55" s="120">
        <f>'01 - Oprava PB přelivu'!F37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2PHcmVP+Qg9Hw7H5ZxfxAqWe7LZVs1B+/3H2leqeOTtpgMiLck/4xSKbkRX5Pd/PNZNYH4frZPbWmVOaNKGkRA==" hashValue="azJfb4KFLtttle9d1hGE6QfjvOWknEskPI7HeSrbk2Uedaie5NdSwOISR/iy4138h6EzD+UlLwtxlBfI4R6K7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Oprava PB přeliv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83</v>
      </c>
    </row>
    <row r="4" s="1" customFormat="1" ht="24.96" customHeight="1">
      <c r="B4" s="18"/>
      <c r="D4" s="124" t="s">
        <v>84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Dyje, Bulhary, ř.km 36,150 – 36,330, oprava PB přelivu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85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86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19. 5. 2025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30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32</v>
      </c>
      <c r="E20" s="36"/>
      <c r="F20" s="36"/>
      <c r="G20" s="36"/>
      <c r="H20" s="36"/>
      <c r="I20" s="126" t="s">
        <v>26</v>
      </c>
      <c r="J20" s="130" t="s">
        <v>27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33</v>
      </c>
      <c r="F21" s="36"/>
      <c r="G21" s="36"/>
      <c r="H21" s="36"/>
      <c r="I21" s="126" t="s">
        <v>29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35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87</v>
      </c>
      <c r="F24" s="36"/>
      <c r="G24" s="36"/>
      <c r="H24" s="36"/>
      <c r="I24" s="126" t="s">
        <v>29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37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39</v>
      </c>
      <c r="E30" s="36"/>
      <c r="F30" s="36"/>
      <c r="G30" s="36"/>
      <c r="H30" s="36"/>
      <c r="I30" s="36"/>
      <c r="J30" s="138">
        <f>ROUND(J84,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41</v>
      </c>
      <c r="G32" s="36"/>
      <c r="H32" s="36"/>
      <c r="I32" s="139" t="s">
        <v>40</v>
      </c>
      <c r="J32" s="139" t="s">
        <v>42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43</v>
      </c>
      <c r="E33" s="126" t="s">
        <v>44</v>
      </c>
      <c r="F33" s="141">
        <f>ROUND((SUM(BE84:BE118)),  2)</f>
        <v>0</v>
      </c>
      <c r="G33" s="36"/>
      <c r="H33" s="36"/>
      <c r="I33" s="142">
        <v>0.20999999999999999</v>
      </c>
      <c r="J33" s="141">
        <f>ROUND(((SUM(BE84:BE118))*I33),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45</v>
      </c>
      <c r="F34" s="141">
        <f>ROUND((SUM(BF84:BF118)),  2)</f>
        <v>0</v>
      </c>
      <c r="G34" s="36"/>
      <c r="H34" s="36"/>
      <c r="I34" s="142">
        <v>0.12</v>
      </c>
      <c r="J34" s="141">
        <f>ROUND(((SUM(BF84:BF118))*I34),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46</v>
      </c>
      <c r="F35" s="141">
        <f>ROUND((SUM(BG84:BG118)),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47</v>
      </c>
      <c r="F36" s="141">
        <f>ROUND((SUM(BH84:BH118)),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48</v>
      </c>
      <c r="F37" s="141">
        <f>ROUND((SUM(BI84:BI118)),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49</v>
      </c>
      <c r="E39" s="145"/>
      <c r="F39" s="145"/>
      <c r="G39" s="146" t="s">
        <v>50</v>
      </c>
      <c r="H39" s="147" t="s">
        <v>51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hidden="1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54" t="str">
        <f>E7</f>
        <v>Dyje, Bulhary, ř.km 36,150 – 36,330, oprava PB přelivu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01 - Oprava PB přelivu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19. 5. 2025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 xml:space="preserve">Povodí Moravy, s.p., Brno,  Dřevařská 11</v>
      </c>
      <c r="G54" s="38"/>
      <c r="H54" s="38"/>
      <c r="I54" s="30" t="s">
        <v>32</v>
      </c>
      <c r="J54" s="34" t="str">
        <f>E21</f>
        <v>Povodí Moravy, s.p., ZSM UH, Moravní náměstí 766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>Ing. Otépka Miroslav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58" t="s">
        <v>71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hidden="1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J85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59"/>
      <c r="C61" s="160"/>
      <c r="D61" s="161" t="s">
        <v>93</v>
      </c>
      <c r="E61" s="162"/>
      <c r="F61" s="162"/>
      <c r="G61" s="162"/>
      <c r="H61" s="162"/>
      <c r="I61" s="162"/>
      <c r="J61" s="163">
        <f>J100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10" customFormat="1" ht="19.92" customHeight="1">
      <c r="A62" s="10"/>
      <c r="B62" s="165"/>
      <c r="C62" s="166"/>
      <c r="D62" s="167" t="s">
        <v>94</v>
      </c>
      <c r="E62" s="168"/>
      <c r="F62" s="168"/>
      <c r="G62" s="168"/>
      <c r="H62" s="168"/>
      <c r="I62" s="168"/>
      <c r="J62" s="169">
        <f>J101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59"/>
      <c r="C63" s="160"/>
      <c r="D63" s="161" t="s">
        <v>95</v>
      </c>
      <c r="E63" s="162"/>
      <c r="F63" s="162"/>
      <c r="G63" s="162"/>
      <c r="H63" s="162"/>
      <c r="I63" s="162"/>
      <c r="J63" s="163">
        <f>J111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59"/>
      <c r="C64" s="160"/>
      <c r="D64" s="161" t="s">
        <v>96</v>
      </c>
      <c r="E64" s="162"/>
      <c r="F64" s="162"/>
      <c r="G64" s="162"/>
      <c r="H64" s="162"/>
      <c r="I64" s="162"/>
      <c r="J64" s="163">
        <f>J112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2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hidden="1"/>
    <row r="68" hidden="1"/>
    <row r="69" hidden="1"/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97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4" t="str">
        <f>E7</f>
        <v>Dyje, Bulhary, ř.km 36,150 – 36,330, oprava PB přelivu</v>
      </c>
      <c r="F74" s="30"/>
      <c r="G74" s="30"/>
      <c r="H74" s="30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85</v>
      </c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01 - Oprava PB přelivu</v>
      </c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 xml:space="preserve"> </v>
      </c>
      <c r="G78" s="38"/>
      <c r="H78" s="38"/>
      <c r="I78" s="30" t="s">
        <v>23</v>
      </c>
      <c r="J78" s="70" t="str">
        <f>IF(J12="","",J12)</f>
        <v>19. 5. 2025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40.05" customHeight="1">
      <c r="A80" s="36"/>
      <c r="B80" s="37"/>
      <c r="C80" s="30" t="s">
        <v>25</v>
      </c>
      <c r="D80" s="38"/>
      <c r="E80" s="38"/>
      <c r="F80" s="25" t="str">
        <f>E15</f>
        <v xml:space="preserve">Povodí Moravy, s.p., Brno,  Dřevařská 11</v>
      </c>
      <c r="G80" s="38"/>
      <c r="H80" s="38"/>
      <c r="I80" s="30" t="s">
        <v>32</v>
      </c>
      <c r="J80" s="34" t="str">
        <f>E21</f>
        <v>Povodí Moravy, s.p., ZSM UH, Moravní náměstí 766</v>
      </c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30</v>
      </c>
      <c r="D81" s="38"/>
      <c r="E81" s="38"/>
      <c r="F81" s="25" t="str">
        <f>IF(E18="","",E18)</f>
        <v>Vyplň údaj</v>
      </c>
      <c r="G81" s="38"/>
      <c r="H81" s="38"/>
      <c r="I81" s="30" t="s">
        <v>35</v>
      </c>
      <c r="J81" s="34" t="str">
        <f>E24</f>
        <v>Ing. Otépka Miroslav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71"/>
      <c r="B83" s="172"/>
      <c r="C83" s="173" t="s">
        <v>98</v>
      </c>
      <c r="D83" s="174" t="s">
        <v>58</v>
      </c>
      <c r="E83" s="174" t="s">
        <v>54</v>
      </c>
      <c r="F83" s="174" t="s">
        <v>55</v>
      </c>
      <c r="G83" s="174" t="s">
        <v>99</v>
      </c>
      <c r="H83" s="174" t="s">
        <v>100</v>
      </c>
      <c r="I83" s="174" t="s">
        <v>101</v>
      </c>
      <c r="J83" s="174" t="s">
        <v>90</v>
      </c>
      <c r="K83" s="175" t="s">
        <v>102</v>
      </c>
      <c r="L83" s="176"/>
      <c r="M83" s="90" t="s">
        <v>19</v>
      </c>
      <c r="N83" s="91" t="s">
        <v>43</v>
      </c>
      <c r="O83" s="91" t="s">
        <v>103</v>
      </c>
      <c r="P83" s="91" t="s">
        <v>104</v>
      </c>
      <c r="Q83" s="91" t="s">
        <v>105</v>
      </c>
      <c r="R83" s="91" t="s">
        <v>106</v>
      </c>
      <c r="S83" s="91" t="s">
        <v>107</v>
      </c>
      <c r="T83" s="92" t="s">
        <v>108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6"/>
      <c r="B84" s="37"/>
      <c r="C84" s="97" t="s">
        <v>109</v>
      </c>
      <c r="D84" s="38"/>
      <c r="E84" s="38"/>
      <c r="F84" s="38"/>
      <c r="G84" s="38"/>
      <c r="H84" s="38"/>
      <c r="I84" s="38"/>
      <c r="J84" s="177">
        <f>BK84</f>
        <v>0</v>
      </c>
      <c r="K84" s="38"/>
      <c r="L84" s="42"/>
      <c r="M84" s="93"/>
      <c r="N84" s="178"/>
      <c r="O84" s="94"/>
      <c r="P84" s="179">
        <f>P85+P100+P111+P112</f>
        <v>0</v>
      </c>
      <c r="Q84" s="94"/>
      <c r="R84" s="179">
        <f>R85+R100+R111+R112</f>
        <v>0</v>
      </c>
      <c r="S84" s="94"/>
      <c r="T84" s="180">
        <f>T85+T100+T111+T112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72</v>
      </c>
      <c r="AU84" s="15" t="s">
        <v>91</v>
      </c>
      <c r="BK84" s="181">
        <f>BK85+BK100+BK111+BK112</f>
        <v>0</v>
      </c>
    </row>
    <row r="85" s="12" customFormat="1" ht="25.92" customHeight="1">
      <c r="A85" s="12"/>
      <c r="B85" s="182"/>
      <c r="C85" s="183"/>
      <c r="D85" s="184" t="s">
        <v>72</v>
      </c>
      <c r="E85" s="185" t="s">
        <v>110</v>
      </c>
      <c r="F85" s="185" t="s">
        <v>111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SUM(P86:P99)</f>
        <v>0</v>
      </c>
      <c r="Q85" s="190"/>
      <c r="R85" s="191">
        <f>SUM(R86:R99)</f>
        <v>0</v>
      </c>
      <c r="S85" s="190"/>
      <c r="T85" s="192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3" t="s">
        <v>81</v>
      </c>
      <c r="AT85" s="194" t="s">
        <v>72</v>
      </c>
      <c r="AU85" s="194" t="s">
        <v>73</v>
      </c>
      <c r="AY85" s="193" t="s">
        <v>112</v>
      </c>
      <c r="BK85" s="195">
        <f>SUM(BK86:BK99)</f>
        <v>0</v>
      </c>
    </row>
    <row r="86" s="2" customFormat="1" ht="37.8" customHeight="1">
      <c r="A86" s="36"/>
      <c r="B86" s="37"/>
      <c r="C86" s="196" t="s">
        <v>81</v>
      </c>
      <c r="D86" s="196" t="s">
        <v>113</v>
      </c>
      <c r="E86" s="197" t="s">
        <v>114</v>
      </c>
      <c r="F86" s="198" t="s">
        <v>115</v>
      </c>
      <c r="G86" s="199" t="s">
        <v>116</v>
      </c>
      <c r="H86" s="200">
        <v>296</v>
      </c>
      <c r="I86" s="201"/>
      <c r="J86" s="202">
        <f>ROUND(I86*H86,2)</f>
        <v>0</v>
      </c>
      <c r="K86" s="198" t="s">
        <v>117</v>
      </c>
      <c r="L86" s="42"/>
      <c r="M86" s="203" t="s">
        <v>19</v>
      </c>
      <c r="N86" s="204" t="s">
        <v>44</v>
      </c>
      <c r="O86" s="82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7" t="s">
        <v>118</v>
      </c>
      <c r="AT86" s="207" t="s">
        <v>113</v>
      </c>
      <c r="AU86" s="207" t="s">
        <v>81</v>
      </c>
      <c r="AY86" s="15" t="s">
        <v>112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5" t="s">
        <v>81</v>
      </c>
      <c r="BK86" s="208">
        <f>ROUND(I86*H86,2)</f>
        <v>0</v>
      </c>
      <c r="BL86" s="15" t="s">
        <v>118</v>
      </c>
      <c r="BM86" s="207" t="s">
        <v>119</v>
      </c>
    </row>
    <row r="87" s="2" customFormat="1">
      <c r="A87" s="36"/>
      <c r="B87" s="37"/>
      <c r="C87" s="38"/>
      <c r="D87" s="209" t="s">
        <v>120</v>
      </c>
      <c r="E87" s="38"/>
      <c r="F87" s="210" t="s">
        <v>121</v>
      </c>
      <c r="G87" s="38"/>
      <c r="H87" s="38"/>
      <c r="I87" s="211"/>
      <c r="J87" s="38"/>
      <c r="K87" s="38"/>
      <c r="L87" s="42"/>
      <c r="M87" s="212"/>
      <c r="N87" s="213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120</v>
      </c>
      <c r="AU87" s="15" t="s">
        <v>81</v>
      </c>
    </row>
    <row r="88" s="13" customFormat="1">
      <c r="A88" s="13"/>
      <c r="B88" s="214"/>
      <c r="C88" s="215"/>
      <c r="D88" s="216" t="s">
        <v>122</v>
      </c>
      <c r="E88" s="217" t="s">
        <v>19</v>
      </c>
      <c r="F88" s="218" t="s">
        <v>123</v>
      </c>
      <c r="G88" s="215"/>
      <c r="H88" s="219">
        <v>296</v>
      </c>
      <c r="I88" s="220"/>
      <c r="J88" s="215"/>
      <c r="K88" s="215"/>
      <c r="L88" s="221"/>
      <c r="M88" s="222"/>
      <c r="N88" s="223"/>
      <c r="O88" s="223"/>
      <c r="P88" s="223"/>
      <c r="Q88" s="223"/>
      <c r="R88" s="223"/>
      <c r="S88" s="223"/>
      <c r="T88" s="22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5" t="s">
        <v>122</v>
      </c>
      <c r="AU88" s="225" t="s">
        <v>81</v>
      </c>
      <c r="AV88" s="13" t="s">
        <v>83</v>
      </c>
      <c r="AW88" s="13" t="s">
        <v>34</v>
      </c>
      <c r="AX88" s="13" t="s">
        <v>81</v>
      </c>
      <c r="AY88" s="225" t="s">
        <v>112</v>
      </c>
    </row>
    <row r="89" s="2" customFormat="1" ht="104.4" customHeight="1">
      <c r="A89" s="36"/>
      <c r="B89" s="37"/>
      <c r="C89" s="196" t="s">
        <v>83</v>
      </c>
      <c r="D89" s="196" t="s">
        <v>113</v>
      </c>
      <c r="E89" s="197" t="s">
        <v>124</v>
      </c>
      <c r="F89" s="198" t="s">
        <v>125</v>
      </c>
      <c r="G89" s="199" t="s">
        <v>116</v>
      </c>
      <c r="H89" s="200">
        <v>763</v>
      </c>
      <c r="I89" s="201"/>
      <c r="J89" s="202">
        <f>ROUND(I89*H89,2)</f>
        <v>0</v>
      </c>
      <c r="K89" s="198" t="s">
        <v>19</v>
      </c>
      <c r="L89" s="42"/>
      <c r="M89" s="203" t="s">
        <v>19</v>
      </c>
      <c r="N89" s="204" t="s">
        <v>44</v>
      </c>
      <c r="O89" s="82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7" t="s">
        <v>118</v>
      </c>
      <c r="AT89" s="207" t="s">
        <v>113</v>
      </c>
      <c r="AU89" s="207" t="s">
        <v>81</v>
      </c>
      <c r="AY89" s="15" t="s">
        <v>112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5" t="s">
        <v>81</v>
      </c>
      <c r="BK89" s="208">
        <f>ROUND(I89*H89,2)</f>
        <v>0</v>
      </c>
      <c r="BL89" s="15" t="s">
        <v>118</v>
      </c>
      <c r="BM89" s="207" t="s">
        <v>126</v>
      </c>
    </row>
    <row r="90" s="13" customFormat="1">
      <c r="A90" s="13"/>
      <c r="B90" s="214"/>
      <c r="C90" s="215"/>
      <c r="D90" s="216" t="s">
        <v>122</v>
      </c>
      <c r="E90" s="217" t="s">
        <v>19</v>
      </c>
      <c r="F90" s="218" t="s">
        <v>127</v>
      </c>
      <c r="G90" s="215"/>
      <c r="H90" s="219">
        <v>763</v>
      </c>
      <c r="I90" s="220"/>
      <c r="J90" s="215"/>
      <c r="K90" s="215"/>
      <c r="L90" s="221"/>
      <c r="M90" s="222"/>
      <c r="N90" s="223"/>
      <c r="O90" s="223"/>
      <c r="P90" s="223"/>
      <c r="Q90" s="223"/>
      <c r="R90" s="223"/>
      <c r="S90" s="223"/>
      <c r="T90" s="22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5" t="s">
        <v>122</v>
      </c>
      <c r="AU90" s="225" t="s">
        <v>81</v>
      </c>
      <c r="AV90" s="13" t="s">
        <v>83</v>
      </c>
      <c r="AW90" s="13" t="s">
        <v>34</v>
      </c>
      <c r="AX90" s="13" t="s">
        <v>81</v>
      </c>
      <c r="AY90" s="225" t="s">
        <v>112</v>
      </c>
    </row>
    <row r="91" s="2" customFormat="1" ht="190.5" customHeight="1">
      <c r="A91" s="36"/>
      <c r="B91" s="37"/>
      <c r="C91" s="196" t="s">
        <v>128</v>
      </c>
      <c r="D91" s="196" t="s">
        <v>113</v>
      </c>
      <c r="E91" s="197" t="s">
        <v>129</v>
      </c>
      <c r="F91" s="198" t="s">
        <v>130</v>
      </c>
      <c r="G91" s="199" t="s">
        <v>131</v>
      </c>
      <c r="H91" s="200">
        <v>381.5</v>
      </c>
      <c r="I91" s="201"/>
      <c r="J91" s="202">
        <f>ROUND(I91*H91,2)</f>
        <v>0</v>
      </c>
      <c r="K91" s="198" t="s">
        <v>19</v>
      </c>
      <c r="L91" s="42"/>
      <c r="M91" s="203" t="s">
        <v>19</v>
      </c>
      <c r="N91" s="204" t="s">
        <v>44</v>
      </c>
      <c r="O91" s="82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7" t="s">
        <v>118</v>
      </c>
      <c r="AT91" s="207" t="s">
        <v>113</v>
      </c>
      <c r="AU91" s="207" t="s">
        <v>81</v>
      </c>
      <c r="AY91" s="15" t="s">
        <v>112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5" t="s">
        <v>81</v>
      </c>
      <c r="BK91" s="208">
        <f>ROUND(I91*H91,2)</f>
        <v>0</v>
      </c>
      <c r="BL91" s="15" t="s">
        <v>118</v>
      </c>
      <c r="BM91" s="207" t="s">
        <v>132</v>
      </c>
    </row>
    <row r="92" s="13" customFormat="1">
      <c r="A92" s="13"/>
      <c r="B92" s="214"/>
      <c r="C92" s="215"/>
      <c r="D92" s="216" t="s">
        <v>122</v>
      </c>
      <c r="E92" s="217" t="s">
        <v>19</v>
      </c>
      <c r="F92" s="218" t="s">
        <v>133</v>
      </c>
      <c r="G92" s="215"/>
      <c r="H92" s="219">
        <v>381.5</v>
      </c>
      <c r="I92" s="220"/>
      <c r="J92" s="215"/>
      <c r="K92" s="215"/>
      <c r="L92" s="221"/>
      <c r="M92" s="222"/>
      <c r="N92" s="223"/>
      <c r="O92" s="223"/>
      <c r="P92" s="223"/>
      <c r="Q92" s="223"/>
      <c r="R92" s="223"/>
      <c r="S92" s="223"/>
      <c r="T92" s="22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5" t="s">
        <v>122</v>
      </c>
      <c r="AU92" s="225" t="s">
        <v>81</v>
      </c>
      <c r="AV92" s="13" t="s">
        <v>83</v>
      </c>
      <c r="AW92" s="13" t="s">
        <v>34</v>
      </c>
      <c r="AX92" s="13" t="s">
        <v>81</v>
      </c>
      <c r="AY92" s="225" t="s">
        <v>112</v>
      </c>
    </row>
    <row r="93" s="2" customFormat="1" ht="235.5" customHeight="1">
      <c r="A93" s="36"/>
      <c r="B93" s="37"/>
      <c r="C93" s="196" t="s">
        <v>118</v>
      </c>
      <c r="D93" s="196" t="s">
        <v>113</v>
      </c>
      <c r="E93" s="197" t="s">
        <v>134</v>
      </c>
      <c r="F93" s="198" t="s">
        <v>135</v>
      </c>
      <c r="G93" s="199" t="s">
        <v>116</v>
      </c>
      <c r="H93" s="200">
        <v>152.59999999999999</v>
      </c>
      <c r="I93" s="201"/>
      <c r="J93" s="202">
        <f>ROUND(I93*H93,2)</f>
        <v>0</v>
      </c>
      <c r="K93" s="198" t="s">
        <v>19</v>
      </c>
      <c r="L93" s="42"/>
      <c r="M93" s="203" t="s">
        <v>19</v>
      </c>
      <c r="N93" s="204" t="s">
        <v>44</v>
      </c>
      <c r="O93" s="82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7" t="s">
        <v>118</v>
      </c>
      <c r="AT93" s="207" t="s">
        <v>113</v>
      </c>
      <c r="AU93" s="207" t="s">
        <v>81</v>
      </c>
      <c r="AY93" s="15" t="s">
        <v>112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5" t="s">
        <v>81</v>
      </c>
      <c r="BK93" s="208">
        <f>ROUND(I93*H93,2)</f>
        <v>0</v>
      </c>
      <c r="BL93" s="15" t="s">
        <v>118</v>
      </c>
      <c r="BM93" s="207" t="s">
        <v>136</v>
      </c>
    </row>
    <row r="94" s="13" customFormat="1">
      <c r="A94" s="13"/>
      <c r="B94" s="214"/>
      <c r="C94" s="215"/>
      <c r="D94" s="216" t="s">
        <v>122</v>
      </c>
      <c r="E94" s="217" t="s">
        <v>19</v>
      </c>
      <c r="F94" s="218" t="s">
        <v>137</v>
      </c>
      <c r="G94" s="215"/>
      <c r="H94" s="219">
        <v>152.59999999999999</v>
      </c>
      <c r="I94" s="220"/>
      <c r="J94" s="215"/>
      <c r="K94" s="215"/>
      <c r="L94" s="221"/>
      <c r="M94" s="222"/>
      <c r="N94" s="223"/>
      <c r="O94" s="223"/>
      <c r="P94" s="223"/>
      <c r="Q94" s="223"/>
      <c r="R94" s="223"/>
      <c r="S94" s="223"/>
      <c r="T94" s="22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5" t="s">
        <v>122</v>
      </c>
      <c r="AU94" s="225" t="s">
        <v>81</v>
      </c>
      <c r="AV94" s="13" t="s">
        <v>83</v>
      </c>
      <c r="AW94" s="13" t="s">
        <v>34</v>
      </c>
      <c r="AX94" s="13" t="s">
        <v>81</v>
      </c>
      <c r="AY94" s="225" t="s">
        <v>112</v>
      </c>
    </row>
    <row r="95" s="2" customFormat="1" ht="388.8001" customHeight="1">
      <c r="A95" s="36"/>
      <c r="B95" s="37"/>
      <c r="C95" s="196" t="s">
        <v>138</v>
      </c>
      <c r="D95" s="196" t="s">
        <v>113</v>
      </c>
      <c r="E95" s="197" t="s">
        <v>139</v>
      </c>
      <c r="F95" s="198" t="s">
        <v>140</v>
      </c>
      <c r="G95" s="199" t="s">
        <v>116</v>
      </c>
      <c r="H95" s="200">
        <v>504</v>
      </c>
      <c r="I95" s="201"/>
      <c r="J95" s="202">
        <f>ROUND(I95*H95,2)</f>
        <v>0</v>
      </c>
      <c r="K95" s="198" t="s">
        <v>19</v>
      </c>
      <c r="L95" s="42"/>
      <c r="M95" s="203" t="s">
        <v>19</v>
      </c>
      <c r="N95" s="204" t="s">
        <v>44</v>
      </c>
      <c r="O95" s="82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7" t="s">
        <v>118</v>
      </c>
      <c r="AT95" s="207" t="s">
        <v>113</v>
      </c>
      <c r="AU95" s="207" t="s">
        <v>81</v>
      </c>
      <c r="AY95" s="15" t="s">
        <v>112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5" t="s">
        <v>81</v>
      </c>
      <c r="BK95" s="208">
        <f>ROUND(I95*H95,2)</f>
        <v>0</v>
      </c>
      <c r="BL95" s="15" t="s">
        <v>118</v>
      </c>
      <c r="BM95" s="207" t="s">
        <v>141</v>
      </c>
    </row>
    <row r="96" s="13" customFormat="1">
      <c r="A96" s="13"/>
      <c r="B96" s="214"/>
      <c r="C96" s="215"/>
      <c r="D96" s="216" t="s">
        <v>122</v>
      </c>
      <c r="E96" s="217" t="s">
        <v>19</v>
      </c>
      <c r="F96" s="218" t="s">
        <v>142</v>
      </c>
      <c r="G96" s="215"/>
      <c r="H96" s="219">
        <v>504</v>
      </c>
      <c r="I96" s="220"/>
      <c r="J96" s="215"/>
      <c r="K96" s="215"/>
      <c r="L96" s="221"/>
      <c r="M96" s="222"/>
      <c r="N96" s="223"/>
      <c r="O96" s="223"/>
      <c r="P96" s="223"/>
      <c r="Q96" s="223"/>
      <c r="R96" s="223"/>
      <c r="S96" s="223"/>
      <c r="T96" s="22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5" t="s">
        <v>122</v>
      </c>
      <c r="AU96" s="225" t="s">
        <v>81</v>
      </c>
      <c r="AV96" s="13" t="s">
        <v>83</v>
      </c>
      <c r="AW96" s="13" t="s">
        <v>34</v>
      </c>
      <c r="AX96" s="13" t="s">
        <v>81</v>
      </c>
      <c r="AY96" s="225" t="s">
        <v>112</v>
      </c>
    </row>
    <row r="97" s="2" customFormat="1" ht="181.5" customHeight="1">
      <c r="A97" s="36"/>
      <c r="B97" s="37"/>
      <c r="C97" s="196" t="s">
        <v>143</v>
      </c>
      <c r="D97" s="196" t="s">
        <v>113</v>
      </c>
      <c r="E97" s="197" t="s">
        <v>144</v>
      </c>
      <c r="F97" s="198" t="s">
        <v>145</v>
      </c>
      <c r="G97" s="199" t="s">
        <v>131</v>
      </c>
      <c r="H97" s="200">
        <v>86</v>
      </c>
      <c r="I97" s="201"/>
      <c r="J97" s="202">
        <f>ROUND(I97*H97,2)</f>
        <v>0</v>
      </c>
      <c r="K97" s="198" t="s">
        <v>19</v>
      </c>
      <c r="L97" s="42"/>
      <c r="M97" s="203" t="s">
        <v>19</v>
      </c>
      <c r="N97" s="204" t="s">
        <v>44</v>
      </c>
      <c r="O97" s="82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7" t="s">
        <v>118</v>
      </c>
      <c r="AT97" s="207" t="s">
        <v>113</v>
      </c>
      <c r="AU97" s="207" t="s">
        <v>81</v>
      </c>
      <c r="AY97" s="15" t="s">
        <v>112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5" t="s">
        <v>81</v>
      </c>
      <c r="BK97" s="208">
        <f>ROUND(I97*H97,2)</f>
        <v>0</v>
      </c>
      <c r="BL97" s="15" t="s">
        <v>118</v>
      </c>
      <c r="BM97" s="207" t="s">
        <v>146</v>
      </c>
    </row>
    <row r="98" s="13" customFormat="1">
      <c r="A98" s="13"/>
      <c r="B98" s="214"/>
      <c r="C98" s="215"/>
      <c r="D98" s="216" t="s">
        <v>122</v>
      </c>
      <c r="E98" s="217" t="s">
        <v>19</v>
      </c>
      <c r="F98" s="218" t="s">
        <v>147</v>
      </c>
      <c r="G98" s="215"/>
      <c r="H98" s="219">
        <v>86</v>
      </c>
      <c r="I98" s="220"/>
      <c r="J98" s="215"/>
      <c r="K98" s="215"/>
      <c r="L98" s="221"/>
      <c r="M98" s="222"/>
      <c r="N98" s="223"/>
      <c r="O98" s="223"/>
      <c r="P98" s="223"/>
      <c r="Q98" s="223"/>
      <c r="R98" s="223"/>
      <c r="S98" s="223"/>
      <c r="T98" s="22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5" t="s">
        <v>122</v>
      </c>
      <c r="AU98" s="225" t="s">
        <v>81</v>
      </c>
      <c r="AV98" s="13" t="s">
        <v>83</v>
      </c>
      <c r="AW98" s="13" t="s">
        <v>34</v>
      </c>
      <c r="AX98" s="13" t="s">
        <v>81</v>
      </c>
      <c r="AY98" s="225" t="s">
        <v>112</v>
      </c>
    </row>
    <row r="99" s="2" customFormat="1" ht="66.75" customHeight="1">
      <c r="A99" s="36"/>
      <c r="B99" s="37"/>
      <c r="C99" s="196" t="s">
        <v>148</v>
      </c>
      <c r="D99" s="196" t="s">
        <v>113</v>
      </c>
      <c r="E99" s="197" t="s">
        <v>149</v>
      </c>
      <c r="F99" s="198" t="s">
        <v>150</v>
      </c>
      <c r="G99" s="199" t="s">
        <v>151</v>
      </c>
      <c r="H99" s="200">
        <v>2</v>
      </c>
      <c r="I99" s="201"/>
      <c r="J99" s="202">
        <f>ROUND(I99*H99,2)</f>
        <v>0</v>
      </c>
      <c r="K99" s="198" t="s">
        <v>19</v>
      </c>
      <c r="L99" s="42"/>
      <c r="M99" s="203" t="s">
        <v>19</v>
      </c>
      <c r="N99" s="204" t="s">
        <v>44</v>
      </c>
      <c r="O99" s="82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7" t="s">
        <v>81</v>
      </c>
      <c r="AT99" s="207" t="s">
        <v>113</v>
      </c>
      <c r="AU99" s="207" t="s">
        <v>81</v>
      </c>
      <c r="AY99" s="15" t="s">
        <v>112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5" t="s">
        <v>81</v>
      </c>
      <c r="BK99" s="208">
        <f>ROUND(I99*H99,2)</f>
        <v>0</v>
      </c>
      <c r="BL99" s="15" t="s">
        <v>81</v>
      </c>
      <c r="BM99" s="207" t="s">
        <v>152</v>
      </c>
    </row>
    <row r="100" s="12" customFormat="1" ht="25.92" customHeight="1">
      <c r="A100" s="12"/>
      <c r="B100" s="182"/>
      <c r="C100" s="183"/>
      <c r="D100" s="184" t="s">
        <v>72</v>
      </c>
      <c r="E100" s="185" t="s">
        <v>153</v>
      </c>
      <c r="F100" s="185" t="s">
        <v>154</v>
      </c>
      <c r="G100" s="183"/>
      <c r="H100" s="183"/>
      <c r="I100" s="186"/>
      <c r="J100" s="187">
        <f>BK100</f>
        <v>0</v>
      </c>
      <c r="K100" s="183"/>
      <c r="L100" s="188"/>
      <c r="M100" s="189"/>
      <c r="N100" s="190"/>
      <c r="O100" s="190"/>
      <c r="P100" s="191">
        <f>P101</f>
        <v>0</v>
      </c>
      <c r="Q100" s="190"/>
      <c r="R100" s="191">
        <f>R101</f>
        <v>0</v>
      </c>
      <c r="S100" s="190"/>
      <c r="T100" s="192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3" t="s">
        <v>81</v>
      </c>
      <c r="AT100" s="194" t="s">
        <v>72</v>
      </c>
      <c r="AU100" s="194" t="s">
        <v>73</v>
      </c>
      <c r="AY100" s="193" t="s">
        <v>112</v>
      </c>
      <c r="BK100" s="195">
        <f>BK101</f>
        <v>0</v>
      </c>
    </row>
    <row r="101" s="12" customFormat="1" ht="22.8" customHeight="1">
      <c r="A101" s="12"/>
      <c r="B101" s="182"/>
      <c r="C101" s="183"/>
      <c r="D101" s="184" t="s">
        <v>72</v>
      </c>
      <c r="E101" s="226" t="s">
        <v>81</v>
      </c>
      <c r="F101" s="226" t="s">
        <v>155</v>
      </c>
      <c r="G101" s="183"/>
      <c r="H101" s="183"/>
      <c r="I101" s="186"/>
      <c r="J101" s="227">
        <f>BK101</f>
        <v>0</v>
      </c>
      <c r="K101" s="183"/>
      <c r="L101" s="188"/>
      <c r="M101" s="189"/>
      <c r="N101" s="190"/>
      <c r="O101" s="190"/>
      <c r="P101" s="191">
        <f>SUM(P102:P110)</f>
        <v>0</v>
      </c>
      <c r="Q101" s="190"/>
      <c r="R101" s="191">
        <f>SUM(R102:R110)</f>
        <v>0</v>
      </c>
      <c r="S101" s="190"/>
      <c r="T101" s="192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3" t="s">
        <v>81</v>
      </c>
      <c r="AT101" s="194" t="s">
        <v>72</v>
      </c>
      <c r="AU101" s="194" t="s">
        <v>81</v>
      </c>
      <c r="AY101" s="193" t="s">
        <v>112</v>
      </c>
      <c r="BK101" s="195">
        <f>SUM(BK102:BK110)</f>
        <v>0</v>
      </c>
    </row>
    <row r="102" s="2" customFormat="1" ht="33" customHeight="1">
      <c r="A102" s="36"/>
      <c r="B102" s="37"/>
      <c r="C102" s="196" t="s">
        <v>156</v>
      </c>
      <c r="D102" s="196" t="s">
        <v>113</v>
      </c>
      <c r="E102" s="197" t="s">
        <v>157</v>
      </c>
      <c r="F102" s="198" t="s">
        <v>158</v>
      </c>
      <c r="G102" s="199" t="s">
        <v>159</v>
      </c>
      <c r="H102" s="200">
        <v>54</v>
      </c>
      <c r="I102" s="201"/>
      <c r="J102" s="202">
        <f>ROUND(I102*H102,2)</f>
        <v>0</v>
      </c>
      <c r="K102" s="198" t="s">
        <v>117</v>
      </c>
      <c r="L102" s="42"/>
      <c r="M102" s="203" t="s">
        <v>19</v>
      </c>
      <c r="N102" s="204" t="s">
        <v>44</v>
      </c>
      <c r="O102" s="82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7" t="s">
        <v>118</v>
      </c>
      <c r="AT102" s="207" t="s">
        <v>113</v>
      </c>
      <c r="AU102" s="207" t="s">
        <v>83</v>
      </c>
      <c r="AY102" s="15" t="s">
        <v>112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5" t="s">
        <v>81</v>
      </c>
      <c r="BK102" s="208">
        <f>ROUND(I102*H102,2)</f>
        <v>0</v>
      </c>
      <c r="BL102" s="15" t="s">
        <v>118</v>
      </c>
      <c r="BM102" s="207" t="s">
        <v>160</v>
      </c>
    </row>
    <row r="103" s="2" customFormat="1">
      <c r="A103" s="36"/>
      <c r="B103" s="37"/>
      <c r="C103" s="38"/>
      <c r="D103" s="209" t="s">
        <v>120</v>
      </c>
      <c r="E103" s="38"/>
      <c r="F103" s="210" t="s">
        <v>161</v>
      </c>
      <c r="G103" s="38"/>
      <c r="H103" s="38"/>
      <c r="I103" s="211"/>
      <c r="J103" s="38"/>
      <c r="K103" s="38"/>
      <c r="L103" s="42"/>
      <c r="M103" s="212"/>
      <c r="N103" s="213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120</v>
      </c>
      <c r="AU103" s="15" t="s">
        <v>83</v>
      </c>
    </row>
    <row r="104" s="13" customFormat="1">
      <c r="A104" s="13"/>
      <c r="B104" s="214"/>
      <c r="C104" s="215"/>
      <c r="D104" s="216" t="s">
        <v>122</v>
      </c>
      <c r="E104" s="217" t="s">
        <v>19</v>
      </c>
      <c r="F104" s="218" t="s">
        <v>162</v>
      </c>
      <c r="G104" s="215"/>
      <c r="H104" s="219">
        <v>54</v>
      </c>
      <c r="I104" s="220"/>
      <c r="J104" s="215"/>
      <c r="K104" s="215"/>
      <c r="L104" s="221"/>
      <c r="M104" s="222"/>
      <c r="N104" s="223"/>
      <c r="O104" s="223"/>
      <c r="P104" s="223"/>
      <c r="Q104" s="223"/>
      <c r="R104" s="223"/>
      <c r="S104" s="223"/>
      <c r="T104" s="22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5" t="s">
        <v>122</v>
      </c>
      <c r="AU104" s="225" t="s">
        <v>83</v>
      </c>
      <c r="AV104" s="13" t="s">
        <v>83</v>
      </c>
      <c r="AW104" s="13" t="s">
        <v>34</v>
      </c>
      <c r="AX104" s="13" t="s">
        <v>81</v>
      </c>
      <c r="AY104" s="225" t="s">
        <v>112</v>
      </c>
    </row>
    <row r="105" s="2" customFormat="1" ht="44.25" customHeight="1">
      <c r="A105" s="36"/>
      <c r="B105" s="37"/>
      <c r="C105" s="196" t="s">
        <v>110</v>
      </c>
      <c r="D105" s="196" t="s">
        <v>113</v>
      </c>
      <c r="E105" s="197" t="s">
        <v>163</v>
      </c>
      <c r="F105" s="198" t="s">
        <v>164</v>
      </c>
      <c r="G105" s="199" t="s">
        <v>159</v>
      </c>
      <c r="H105" s="200">
        <v>54</v>
      </c>
      <c r="I105" s="201"/>
      <c r="J105" s="202">
        <f>ROUND(I105*H105,2)</f>
        <v>0</v>
      </c>
      <c r="K105" s="198" t="s">
        <v>117</v>
      </c>
      <c r="L105" s="42"/>
      <c r="M105" s="203" t="s">
        <v>19</v>
      </c>
      <c r="N105" s="204" t="s">
        <v>44</v>
      </c>
      <c r="O105" s="82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7" t="s">
        <v>118</v>
      </c>
      <c r="AT105" s="207" t="s">
        <v>113</v>
      </c>
      <c r="AU105" s="207" t="s">
        <v>83</v>
      </c>
      <c r="AY105" s="15" t="s">
        <v>112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5" t="s">
        <v>81</v>
      </c>
      <c r="BK105" s="208">
        <f>ROUND(I105*H105,2)</f>
        <v>0</v>
      </c>
      <c r="BL105" s="15" t="s">
        <v>118</v>
      </c>
      <c r="BM105" s="207" t="s">
        <v>165</v>
      </c>
    </row>
    <row r="106" s="2" customFormat="1">
      <c r="A106" s="36"/>
      <c r="B106" s="37"/>
      <c r="C106" s="38"/>
      <c r="D106" s="209" t="s">
        <v>120</v>
      </c>
      <c r="E106" s="38"/>
      <c r="F106" s="210" t="s">
        <v>166</v>
      </c>
      <c r="G106" s="38"/>
      <c r="H106" s="38"/>
      <c r="I106" s="211"/>
      <c r="J106" s="38"/>
      <c r="K106" s="38"/>
      <c r="L106" s="42"/>
      <c r="M106" s="212"/>
      <c r="N106" s="213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120</v>
      </c>
      <c r="AU106" s="15" t="s">
        <v>83</v>
      </c>
    </row>
    <row r="107" s="13" customFormat="1">
      <c r="A107" s="13"/>
      <c r="B107" s="214"/>
      <c r="C107" s="215"/>
      <c r="D107" s="216" t="s">
        <v>122</v>
      </c>
      <c r="E107" s="217" t="s">
        <v>19</v>
      </c>
      <c r="F107" s="218" t="s">
        <v>162</v>
      </c>
      <c r="G107" s="215"/>
      <c r="H107" s="219">
        <v>54</v>
      </c>
      <c r="I107" s="220"/>
      <c r="J107" s="215"/>
      <c r="K107" s="215"/>
      <c r="L107" s="221"/>
      <c r="M107" s="222"/>
      <c r="N107" s="223"/>
      <c r="O107" s="223"/>
      <c r="P107" s="223"/>
      <c r="Q107" s="223"/>
      <c r="R107" s="223"/>
      <c r="S107" s="223"/>
      <c r="T107" s="22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5" t="s">
        <v>122</v>
      </c>
      <c r="AU107" s="225" t="s">
        <v>83</v>
      </c>
      <c r="AV107" s="13" t="s">
        <v>83</v>
      </c>
      <c r="AW107" s="13" t="s">
        <v>34</v>
      </c>
      <c r="AX107" s="13" t="s">
        <v>81</v>
      </c>
      <c r="AY107" s="225" t="s">
        <v>112</v>
      </c>
    </row>
    <row r="108" s="2" customFormat="1" ht="44.25" customHeight="1">
      <c r="A108" s="36"/>
      <c r="B108" s="37"/>
      <c r="C108" s="196" t="s">
        <v>167</v>
      </c>
      <c r="D108" s="196" t="s">
        <v>113</v>
      </c>
      <c r="E108" s="197" t="s">
        <v>168</v>
      </c>
      <c r="F108" s="198" t="s">
        <v>169</v>
      </c>
      <c r="G108" s="199" t="s">
        <v>159</v>
      </c>
      <c r="H108" s="200">
        <v>54</v>
      </c>
      <c r="I108" s="201"/>
      <c r="J108" s="202">
        <f>ROUND(I108*H108,2)</f>
        <v>0</v>
      </c>
      <c r="K108" s="198" t="s">
        <v>117</v>
      </c>
      <c r="L108" s="42"/>
      <c r="M108" s="203" t="s">
        <v>19</v>
      </c>
      <c r="N108" s="204" t="s">
        <v>44</v>
      </c>
      <c r="O108" s="82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7" t="s">
        <v>118</v>
      </c>
      <c r="AT108" s="207" t="s">
        <v>113</v>
      </c>
      <c r="AU108" s="207" t="s">
        <v>83</v>
      </c>
      <c r="AY108" s="15" t="s">
        <v>112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5" t="s">
        <v>81</v>
      </c>
      <c r="BK108" s="208">
        <f>ROUND(I108*H108,2)</f>
        <v>0</v>
      </c>
      <c r="BL108" s="15" t="s">
        <v>118</v>
      </c>
      <c r="BM108" s="207" t="s">
        <v>170</v>
      </c>
    </row>
    <row r="109" s="2" customFormat="1">
      <c r="A109" s="36"/>
      <c r="B109" s="37"/>
      <c r="C109" s="38"/>
      <c r="D109" s="209" t="s">
        <v>120</v>
      </c>
      <c r="E109" s="38"/>
      <c r="F109" s="210" t="s">
        <v>171</v>
      </c>
      <c r="G109" s="38"/>
      <c r="H109" s="38"/>
      <c r="I109" s="211"/>
      <c r="J109" s="38"/>
      <c r="K109" s="38"/>
      <c r="L109" s="42"/>
      <c r="M109" s="212"/>
      <c r="N109" s="213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120</v>
      </c>
      <c r="AU109" s="15" t="s">
        <v>83</v>
      </c>
    </row>
    <row r="110" s="13" customFormat="1">
      <c r="A110" s="13"/>
      <c r="B110" s="214"/>
      <c r="C110" s="215"/>
      <c r="D110" s="216" t="s">
        <v>122</v>
      </c>
      <c r="E110" s="217" t="s">
        <v>19</v>
      </c>
      <c r="F110" s="218" t="s">
        <v>162</v>
      </c>
      <c r="G110" s="215"/>
      <c r="H110" s="219">
        <v>54</v>
      </c>
      <c r="I110" s="220"/>
      <c r="J110" s="215"/>
      <c r="K110" s="215"/>
      <c r="L110" s="221"/>
      <c r="M110" s="222"/>
      <c r="N110" s="223"/>
      <c r="O110" s="223"/>
      <c r="P110" s="223"/>
      <c r="Q110" s="223"/>
      <c r="R110" s="223"/>
      <c r="S110" s="223"/>
      <c r="T110" s="22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5" t="s">
        <v>122</v>
      </c>
      <c r="AU110" s="225" t="s">
        <v>83</v>
      </c>
      <c r="AV110" s="13" t="s">
        <v>83</v>
      </c>
      <c r="AW110" s="13" t="s">
        <v>34</v>
      </c>
      <c r="AX110" s="13" t="s">
        <v>81</v>
      </c>
      <c r="AY110" s="225" t="s">
        <v>112</v>
      </c>
    </row>
    <row r="111" s="12" customFormat="1" ht="25.92" customHeight="1">
      <c r="A111" s="12"/>
      <c r="B111" s="182"/>
      <c r="C111" s="183"/>
      <c r="D111" s="184" t="s">
        <v>72</v>
      </c>
      <c r="E111" s="185" t="s">
        <v>172</v>
      </c>
      <c r="F111" s="185" t="s">
        <v>173</v>
      </c>
      <c r="G111" s="183"/>
      <c r="H111" s="183"/>
      <c r="I111" s="186"/>
      <c r="J111" s="187">
        <f>BK111</f>
        <v>0</v>
      </c>
      <c r="K111" s="183"/>
      <c r="L111" s="188"/>
      <c r="M111" s="189"/>
      <c r="N111" s="190"/>
      <c r="O111" s="190"/>
      <c r="P111" s="191">
        <v>0</v>
      </c>
      <c r="Q111" s="190"/>
      <c r="R111" s="191">
        <v>0</v>
      </c>
      <c r="S111" s="190"/>
      <c r="T111" s="192"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3" t="s">
        <v>83</v>
      </c>
      <c r="AT111" s="194" t="s">
        <v>72</v>
      </c>
      <c r="AU111" s="194" t="s">
        <v>73</v>
      </c>
      <c r="AY111" s="193" t="s">
        <v>112</v>
      </c>
      <c r="BK111" s="195">
        <v>0</v>
      </c>
    </row>
    <row r="112" s="12" customFormat="1" ht="25.92" customHeight="1">
      <c r="A112" s="12"/>
      <c r="B112" s="182"/>
      <c r="C112" s="183"/>
      <c r="D112" s="184" t="s">
        <v>72</v>
      </c>
      <c r="E112" s="185" t="s">
        <v>174</v>
      </c>
      <c r="F112" s="185" t="s">
        <v>175</v>
      </c>
      <c r="G112" s="183"/>
      <c r="H112" s="183"/>
      <c r="I112" s="186"/>
      <c r="J112" s="187">
        <f>BK112</f>
        <v>0</v>
      </c>
      <c r="K112" s="183"/>
      <c r="L112" s="188"/>
      <c r="M112" s="189"/>
      <c r="N112" s="190"/>
      <c r="O112" s="190"/>
      <c r="P112" s="191">
        <f>SUM(P113:P118)</f>
        <v>0</v>
      </c>
      <c r="Q112" s="190"/>
      <c r="R112" s="191">
        <f>SUM(R113:R118)</f>
        <v>0</v>
      </c>
      <c r="S112" s="190"/>
      <c r="T112" s="192">
        <f>SUM(T113:T118)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3" t="s">
        <v>138</v>
      </c>
      <c r="AT112" s="194" t="s">
        <v>72</v>
      </c>
      <c r="AU112" s="194" t="s">
        <v>73</v>
      </c>
      <c r="AY112" s="193" t="s">
        <v>112</v>
      </c>
      <c r="BK112" s="195">
        <f>SUM(BK113:BK118)</f>
        <v>0</v>
      </c>
    </row>
    <row r="113" s="2" customFormat="1" ht="37.8" customHeight="1">
      <c r="A113" s="36"/>
      <c r="B113" s="37"/>
      <c r="C113" s="196" t="s">
        <v>176</v>
      </c>
      <c r="D113" s="196" t="s">
        <v>113</v>
      </c>
      <c r="E113" s="197" t="s">
        <v>177</v>
      </c>
      <c r="F113" s="198" t="s">
        <v>178</v>
      </c>
      <c r="G113" s="199" t="s">
        <v>179</v>
      </c>
      <c r="H113" s="200">
        <v>1</v>
      </c>
      <c r="I113" s="201"/>
      <c r="J113" s="202">
        <f>ROUND(I113*H113,2)</f>
        <v>0</v>
      </c>
      <c r="K113" s="198" t="s">
        <v>19</v>
      </c>
      <c r="L113" s="42"/>
      <c r="M113" s="203" t="s">
        <v>19</v>
      </c>
      <c r="N113" s="204" t="s">
        <v>44</v>
      </c>
      <c r="O113" s="82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7" t="s">
        <v>180</v>
      </c>
      <c r="AT113" s="207" t="s">
        <v>113</v>
      </c>
      <c r="AU113" s="207" t="s">
        <v>81</v>
      </c>
      <c r="AY113" s="15" t="s">
        <v>112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5" t="s">
        <v>81</v>
      </c>
      <c r="BK113" s="208">
        <f>ROUND(I113*H113,2)</f>
        <v>0</v>
      </c>
      <c r="BL113" s="15" t="s">
        <v>180</v>
      </c>
      <c r="BM113" s="207" t="s">
        <v>181</v>
      </c>
    </row>
    <row r="114" s="2" customFormat="1" ht="49.05" customHeight="1">
      <c r="A114" s="36"/>
      <c r="B114" s="37"/>
      <c r="C114" s="196" t="s">
        <v>8</v>
      </c>
      <c r="D114" s="196" t="s">
        <v>113</v>
      </c>
      <c r="E114" s="197" t="s">
        <v>182</v>
      </c>
      <c r="F114" s="198" t="s">
        <v>183</v>
      </c>
      <c r="G114" s="199" t="s">
        <v>179</v>
      </c>
      <c r="H114" s="200">
        <v>1</v>
      </c>
      <c r="I114" s="201"/>
      <c r="J114" s="202">
        <f>ROUND(I114*H114,2)</f>
        <v>0</v>
      </c>
      <c r="K114" s="198" t="s">
        <v>19</v>
      </c>
      <c r="L114" s="42"/>
      <c r="M114" s="203" t="s">
        <v>19</v>
      </c>
      <c r="N114" s="204" t="s">
        <v>44</v>
      </c>
      <c r="O114" s="82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7" t="s">
        <v>180</v>
      </c>
      <c r="AT114" s="207" t="s">
        <v>113</v>
      </c>
      <c r="AU114" s="207" t="s">
        <v>81</v>
      </c>
      <c r="AY114" s="15" t="s">
        <v>112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5" t="s">
        <v>81</v>
      </c>
      <c r="BK114" s="208">
        <f>ROUND(I114*H114,2)</f>
        <v>0</v>
      </c>
      <c r="BL114" s="15" t="s">
        <v>180</v>
      </c>
      <c r="BM114" s="207" t="s">
        <v>184</v>
      </c>
    </row>
    <row r="115" s="2" customFormat="1" ht="44.25" customHeight="1">
      <c r="A115" s="36"/>
      <c r="B115" s="37"/>
      <c r="C115" s="196" t="s">
        <v>185</v>
      </c>
      <c r="D115" s="196" t="s">
        <v>113</v>
      </c>
      <c r="E115" s="197" t="s">
        <v>186</v>
      </c>
      <c r="F115" s="198" t="s">
        <v>187</v>
      </c>
      <c r="G115" s="199" t="s">
        <v>179</v>
      </c>
      <c r="H115" s="200">
        <v>1</v>
      </c>
      <c r="I115" s="201"/>
      <c r="J115" s="202">
        <f>ROUND(I115*H115,2)</f>
        <v>0</v>
      </c>
      <c r="K115" s="198" t="s">
        <v>19</v>
      </c>
      <c r="L115" s="42"/>
      <c r="M115" s="203" t="s">
        <v>19</v>
      </c>
      <c r="N115" s="204" t="s">
        <v>44</v>
      </c>
      <c r="O115" s="82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7" t="s">
        <v>180</v>
      </c>
      <c r="AT115" s="207" t="s">
        <v>113</v>
      </c>
      <c r="AU115" s="207" t="s">
        <v>81</v>
      </c>
      <c r="AY115" s="15" t="s">
        <v>112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5" t="s">
        <v>81</v>
      </c>
      <c r="BK115" s="208">
        <f>ROUND(I115*H115,2)</f>
        <v>0</v>
      </c>
      <c r="BL115" s="15" t="s">
        <v>180</v>
      </c>
      <c r="BM115" s="207" t="s">
        <v>188</v>
      </c>
    </row>
    <row r="116" s="2" customFormat="1" ht="37.8" customHeight="1">
      <c r="A116" s="36"/>
      <c r="B116" s="37"/>
      <c r="C116" s="196" t="s">
        <v>189</v>
      </c>
      <c r="D116" s="196" t="s">
        <v>113</v>
      </c>
      <c r="E116" s="197" t="s">
        <v>190</v>
      </c>
      <c r="F116" s="198" t="s">
        <v>191</v>
      </c>
      <c r="G116" s="199" t="s">
        <v>179</v>
      </c>
      <c r="H116" s="200">
        <v>1</v>
      </c>
      <c r="I116" s="201"/>
      <c r="J116" s="202">
        <f>ROUND(I116*H116,2)</f>
        <v>0</v>
      </c>
      <c r="K116" s="198" t="s">
        <v>19</v>
      </c>
      <c r="L116" s="42"/>
      <c r="M116" s="203" t="s">
        <v>19</v>
      </c>
      <c r="N116" s="204" t="s">
        <v>44</v>
      </c>
      <c r="O116" s="82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7" t="s">
        <v>180</v>
      </c>
      <c r="AT116" s="207" t="s">
        <v>113</v>
      </c>
      <c r="AU116" s="207" t="s">
        <v>81</v>
      </c>
      <c r="AY116" s="15" t="s">
        <v>112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5" t="s">
        <v>81</v>
      </c>
      <c r="BK116" s="208">
        <f>ROUND(I116*H116,2)</f>
        <v>0</v>
      </c>
      <c r="BL116" s="15" t="s">
        <v>180</v>
      </c>
      <c r="BM116" s="207" t="s">
        <v>192</v>
      </c>
    </row>
    <row r="117" s="2" customFormat="1" ht="37.8" customHeight="1">
      <c r="A117" s="36"/>
      <c r="B117" s="37"/>
      <c r="C117" s="196" t="s">
        <v>193</v>
      </c>
      <c r="D117" s="196" t="s">
        <v>113</v>
      </c>
      <c r="E117" s="197" t="s">
        <v>194</v>
      </c>
      <c r="F117" s="198" t="s">
        <v>195</v>
      </c>
      <c r="G117" s="199" t="s">
        <v>179</v>
      </c>
      <c r="H117" s="200">
        <v>1</v>
      </c>
      <c r="I117" s="201"/>
      <c r="J117" s="202">
        <f>ROUND(I117*H117,2)</f>
        <v>0</v>
      </c>
      <c r="K117" s="198" t="s">
        <v>19</v>
      </c>
      <c r="L117" s="42"/>
      <c r="M117" s="203" t="s">
        <v>19</v>
      </c>
      <c r="N117" s="204" t="s">
        <v>44</v>
      </c>
      <c r="O117" s="82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7" t="s">
        <v>180</v>
      </c>
      <c r="AT117" s="207" t="s">
        <v>113</v>
      </c>
      <c r="AU117" s="207" t="s">
        <v>81</v>
      </c>
      <c r="AY117" s="15" t="s">
        <v>112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5" t="s">
        <v>81</v>
      </c>
      <c r="BK117" s="208">
        <f>ROUND(I117*H117,2)</f>
        <v>0</v>
      </c>
      <c r="BL117" s="15" t="s">
        <v>180</v>
      </c>
      <c r="BM117" s="207" t="s">
        <v>196</v>
      </c>
    </row>
    <row r="118" s="2" customFormat="1" ht="16.5" customHeight="1">
      <c r="A118" s="36"/>
      <c r="B118" s="37"/>
      <c r="C118" s="196" t="s">
        <v>197</v>
      </c>
      <c r="D118" s="196" t="s">
        <v>113</v>
      </c>
      <c r="E118" s="197" t="s">
        <v>198</v>
      </c>
      <c r="F118" s="198" t="s">
        <v>199</v>
      </c>
      <c r="G118" s="199" t="s">
        <v>179</v>
      </c>
      <c r="H118" s="200">
        <v>1</v>
      </c>
      <c r="I118" s="201"/>
      <c r="J118" s="202">
        <f>ROUND(I118*H118,2)</f>
        <v>0</v>
      </c>
      <c r="K118" s="198" t="s">
        <v>19</v>
      </c>
      <c r="L118" s="42"/>
      <c r="M118" s="228" t="s">
        <v>19</v>
      </c>
      <c r="N118" s="229" t="s">
        <v>44</v>
      </c>
      <c r="O118" s="230"/>
      <c r="P118" s="231">
        <f>O118*H118</f>
        <v>0</v>
      </c>
      <c r="Q118" s="231">
        <v>0</v>
      </c>
      <c r="R118" s="231">
        <f>Q118*H118</f>
        <v>0</v>
      </c>
      <c r="S118" s="231">
        <v>0</v>
      </c>
      <c r="T118" s="23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7" t="s">
        <v>180</v>
      </c>
      <c r="AT118" s="207" t="s">
        <v>113</v>
      </c>
      <c r="AU118" s="207" t="s">
        <v>81</v>
      </c>
      <c r="AY118" s="15" t="s">
        <v>112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5" t="s">
        <v>81</v>
      </c>
      <c r="BK118" s="208">
        <f>ROUND(I118*H118,2)</f>
        <v>0</v>
      </c>
      <c r="BL118" s="15" t="s">
        <v>180</v>
      </c>
      <c r="BM118" s="207" t="s">
        <v>200</v>
      </c>
    </row>
    <row r="119" s="2" customFormat="1" ht="6.96" customHeight="1">
      <c r="A119" s="36"/>
      <c r="B119" s="57"/>
      <c r="C119" s="58"/>
      <c r="D119" s="58"/>
      <c r="E119" s="58"/>
      <c r="F119" s="58"/>
      <c r="G119" s="58"/>
      <c r="H119" s="58"/>
      <c r="I119" s="58"/>
      <c r="J119" s="58"/>
      <c r="K119" s="58"/>
      <c r="L119" s="42"/>
      <c r="M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</sheetData>
  <sheetProtection sheet="1" autoFilter="0" formatColumns="0" formatRows="0" objects="1" scenarios="1" spinCount="100000" saltValue="gXw52b1ZfaGBdOn6Mf9M0QwEjQEOzDXJCxBAtqKZj+orgOKj5gPPh3/QlS1VSed0tzudLOfYndjuoUzPOWVWhg==" hashValue="VMCRrj7Nb5pBBG0zZyhQQ9RtdMTdDyyvcIjmiPvLiYBRXeeRgv5zbZFziHuTh55+RbNyLF9G3j0QNUcI7Ubhlg==" algorithmName="SHA-512" password="CC35"/>
  <autoFilter ref="C83:K11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7" r:id="rId1" display="https://podminky.urs.cz/item/CS_URS_2025_01/949101112"/>
    <hyperlink ref="F103" r:id="rId2" display="https://podminky.urs.cz/item/CS_URS_2025_01/122351103"/>
    <hyperlink ref="F106" r:id="rId3" display="https://podminky.urs.cz/item/CS_URS_2025_01/167151122"/>
    <hyperlink ref="F109" r:id="rId4" display="https://podminky.urs.cz/item/CS_URS_2025_01/17415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Otépka Miroslav</dc:creator>
  <cp:lastModifiedBy>Otépka Miroslav</cp:lastModifiedBy>
  <dcterms:created xsi:type="dcterms:W3CDTF">2025-07-01T12:09:13Z</dcterms:created>
  <dcterms:modified xsi:type="dcterms:W3CDTF">2025-07-01T12:09:16Z</dcterms:modified>
</cp:coreProperties>
</file>